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FUENTE_MINSA'!$A$1:$AB$56</definedName>
  </definedNames>
  <calcPr fullCalcOnLoad="1"/>
</workbook>
</file>

<file path=xl/sharedStrings.xml><?xml version="1.0" encoding="utf-8"?>
<sst xmlns="http://schemas.openxmlformats.org/spreadsheetml/2006/main" count="265" uniqueCount="42">
  <si>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</si>
  <si>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</si>
  <si>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</si>
  <si>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</si>
  <si>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</si>
  <si>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</si>
  <si>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</si>
  <si>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</si>
  <si>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</si>
  <si>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</si>
  <si>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</si>
  <si>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</si>
  <si>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</si>
  <si>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</si>
  <si>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</si>
  <si>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</si>
  <si>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</si>
  <si>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</si>
  <si>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</si>
  <si>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</si>
  <si>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</si>
  <si>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</si>
  <si>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</si>
  <si>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</si>
  <si>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</si>
  <si>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</si>
  <si>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</si>
  <si>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</si>
  <si>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</si>
  <si>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</si>
  <si>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</si>
  <si>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</si>
  <si>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</si>
  <si>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</si>
  <si>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</si>
  <si>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</si>
  <si>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</si>
  <si>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</si>
  <si>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</si>
  <si>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</si>
  <si>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</si>
  <si>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 xml:space="preserve">CONSOLIDADO DE LA EJECUCION DE PRESUPUESTO INSTITUCIONAL AL 31 DE ENERO 2020 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</si>
</sst>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#,##0.00;[Red]#,##0.00"/>
    <numFmt numFmtId="181" formatCode="0.00000000000000%"/>
    <numFmt numFmtId="182" formatCode="#,##0.0"/>
    <numFmt numFmtId="183" formatCode="&quot;S/&quot;\ #,##0.00"/>
    <numFmt numFmtId="184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7.55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0"/>
    </font>
    <font>
      <sz val="12"/>
      <color indexed="8"/>
      <name val="Arial Narrow"/>
      <family val="0"/>
    </font>
    <font>
      <sz val="6"/>
      <color indexed="63"/>
      <name val="Arial Narrow"/>
      <family val="0"/>
    </font>
    <font>
      <sz val="8"/>
      <color indexed="63"/>
      <name val="Calibri"/>
      <family val="0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BCAD"/>
        <bgColor indexed="64"/>
      </patternFill>
    </fill>
    <fill>
      <patternFill patternType="solid">
        <fgColor rgb="FFBBC8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- 2019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75"/>
          <c:y val="0.7057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925"/>
          <c:w val="0.826"/>
          <c:h val="0.1437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444"/>
          <c:w val="0.6127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425"/>
          <c:w val="0.826"/>
          <c:h val="0.166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"/>
          <c:y val="0.4607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24325"/>
          <c:w val="0.8255"/>
          <c:h val="0.25775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599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- 2018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75"/>
          <c:y val="0.76175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- 2019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7"/>
          <c:w val="0.865"/>
          <c:h val="0.50425"/>
        </c:manualLayout>
      </c:layout>
      <c:pie3DChart>
        <c:varyColors val="1"/>
        <c:ser>
          <c:idx val="0"/>
          <c:order val="0"/>
          <c:tx>
            <c:strRef>
              <c:f>'CONSOLIDADO POR FUENTE_MINSA'!$C$42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FUENTE_MINSA'!$C$43:$C$45</c:f>
            </c:numRef>
          </c:val>
        </c:ser>
        <c:ser>
          <c:idx val="1"/>
          <c:order val="1"/>
          <c:tx>
            <c:strRef>
              <c:f>'CONSOLIDADO POR FUENTE_MINSA'!$E$42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FUENTE_MINSA'!$E$43:$E$45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105"/>
          <c:w val="0.68975"/>
          <c:h val="0.189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- 2019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193"/>
          <c:w val="0.8275"/>
          <c:h val="0.2642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"/>
          <c:y val="0.73025"/>
          <c:w val="0.608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424242"/>
                </a:solidFill>
              </a:rPr>
              <a:t>3. RECURSOS POR OPERACIONES OFICIALES DE CREDITO 6. ADQUISICION DE ACTIVOS</a:t>
            </a:r>
            <a:r>
              <a:rPr lang="en-US" cap="none" sz="800" b="0" i="0" u="none" baseline="0">
                <a:solidFill>
                  <a:srgbClr val="424242"/>
                </a:solidFill>
              </a:rPr>
              <a:t> NO FINANCIEROS</a:t>
            </a:r>
          </a:p>
        </c:rich>
      </c:tx>
      <c:layout>
        <c:manualLayout>
          <c:xMode val="factor"/>
          <c:yMode val="factor"/>
          <c:x val="-0.0145"/>
          <c:y val="0.837"/>
        </c:manualLayout>
      </c:layout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>
          <a:solidFill>
            <a:srgbClr val="FFFF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25"/>
          <c:y val="0.156"/>
          <c:w val="0.901"/>
          <c:h val="0.502"/>
        </c:manualLayout>
      </c:layout>
      <c:pie3DChart>
        <c:varyColors val="1"/>
        <c:ser>
          <c:idx val="2"/>
          <c:order val="0"/>
          <c:tx>
            <c:strRef>
              <c:f>'CONSOLIDADO POR FUENTE_MINSA'!$A$37:$B$37</c:f>
              <c:strCache>
                <c:ptCount val="1"/>
                <c:pt idx="0">
                  <c:v>3. RECURSOS POR OPERACIONES OFICIALES DE CREDITO 6. ADQUISICION DE ACTIVOS NO FINANCIEROS</c:v>
                </c:pt>
              </c:strCache>
            </c:strRef>
          </c:tx>
          <c:spPr>
            <a:solidFill>
              <a:srgbClr val="E08F7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8F7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FF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'CONSOLIDADO POR FUENTE_MINSA'!$E$37</c:f>
              <c:numCache/>
            </c:numRef>
          </c:val>
        </c:ser>
        <c:ser>
          <c:idx val="0"/>
          <c:order val="1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2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325"/>
          <c:y val="0.903"/>
          <c:w val="0.13225"/>
          <c:h val="0.0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9873835"/>
        <c:axId val="14055868"/>
      </c:bar3DChart>
      <c:catAx>
        <c:axId val="98738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4055868"/>
        <c:crosses val="autoZero"/>
        <c:auto val="1"/>
        <c:lblOffset val="100"/>
        <c:tickLblSkip val="1"/>
        <c:noMultiLvlLbl val="0"/>
      </c:catAx>
      <c:valAx>
        <c:axId val="1405586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8738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17648893"/>
        <c:axId val="59489390"/>
      </c:bar3DChart>
      <c:catAx>
        <c:axId val="176488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9489390"/>
        <c:crosses val="autoZero"/>
        <c:auto val="1"/>
        <c:lblOffset val="100"/>
        <c:tickLblSkip val="1"/>
        <c:noMultiLvlLbl val="0"/>
      </c:catAx>
      <c:valAx>
        <c:axId val="59489390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76488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29298959"/>
        <c:axId val="26362848"/>
      </c:bar3DChart>
      <c:catAx>
        <c:axId val="292989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6362848"/>
        <c:crosses val="autoZero"/>
        <c:auto val="1"/>
        <c:lblOffset val="100"/>
        <c:tickLblSkip val="1"/>
        <c:noMultiLvlLbl val="0"/>
      </c:catAx>
      <c:valAx>
        <c:axId val="2636284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92989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16711137"/>
        <c:axId val="13539346"/>
      </c:bar3DChart>
      <c:catAx>
        <c:axId val="167111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3539346"/>
        <c:crosses val="autoZero"/>
        <c:auto val="1"/>
        <c:lblOffset val="100"/>
        <c:tickLblSkip val="1"/>
        <c:noMultiLvlLbl val="0"/>
      </c:catAx>
      <c:valAx>
        <c:axId val="1353934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6711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41</xdr:row>
      <xdr:rowOff>0</xdr:rowOff>
    </xdr:from>
    <xdr:to>
      <xdr:col>27</xdr:col>
      <xdr:colOff>485775</xdr:colOff>
      <xdr:row>49</xdr:row>
      <xdr:rowOff>133350</xdr:rowOff>
    </xdr:to>
    <xdr:graphicFrame>
      <xdr:nvGraphicFramePr>
        <xdr:cNvPr id="3" name="Gráfico 5"/>
        <xdr:cNvGraphicFramePr/>
      </xdr:nvGraphicFramePr>
      <xdr:xfrm>
        <a:off x="20088225" y="1266825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314325</xdr:colOff>
      <xdr:row>33</xdr:row>
      <xdr:rowOff>123825</xdr:rowOff>
    </xdr:from>
    <xdr:to>
      <xdr:col>27</xdr:col>
      <xdr:colOff>552450</xdr:colOff>
      <xdr:row>39</xdr:row>
      <xdr:rowOff>352425</xdr:rowOff>
    </xdr:to>
    <xdr:graphicFrame>
      <xdr:nvGraphicFramePr>
        <xdr:cNvPr id="5" name="Gráfico 3"/>
        <xdr:cNvGraphicFramePr/>
      </xdr:nvGraphicFramePr>
      <xdr:xfrm>
        <a:off x="20183475" y="10048875"/>
        <a:ext cx="4048125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219075</xdr:colOff>
      <xdr:row>33</xdr:row>
      <xdr:rowOff>171450</xdr:rowOff>
    </xdr:from>
    <xdr:to>
      <xdr:col>27</xdr:col>
      <xdr:colOff>485775</xdr:colOff>
      <xdr:row>35</xdr:row>
      <xdr:rowOff>133350</xdr:rowOff>
    </xdr:to>
    <xdr:sp>
      <xdr:nvSpPr>
        <xdr:cNvPr id="6" name="Rectángulo 1"/>
        <xdr:cNvSpPr>
          <a:spLocks/>
        </xdr:cNvSpPr>
      </xdr:nvSpPr>
      <xdr:spPr>
        <a:xfrm>
          <a:off x="23136225" y="10096500"/>
          <a:ext cx="1028700" cy="6191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PIM - 2019
</a:t>
          </a:r>
          <a:r>
            <a:rPr lang="en-US" cap="none" sz="1100" b="0" i="0" u="none" baseline="0">
              <a:solidFill>
                <a:srgbClr val="000000"/>
              </a:solidFill>
            </a:rPr>
            <a:t>OPERAC.</a:t>
          </a:r>
          <a:r>
            <a:rPr lang="en-US" cap="none" sz="1100" b="0" i="0" u="none" baseline="0">
              <a:solidFill>
                <a:srgbClr val="000000"/>
              </a:solidFill>
            </a:rPr>
            <a:t> OF. CREDITO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tabSelected="1" view="pageBreakPreview" zoomScale="85" zoomScaleNormal="89" zoomScaleSheetLayoutView="85" zoomScalePageLayoutView="0" workbookViewId="0" topLeftCell="B1">
      <selection activeCell="U61" sqref="U61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3" customWidth="1"/>
    <col min="23" max="16384" width="11.421875" style="24" customWidth="1"/>
  </cols>
  <sheetData>
    <row r="1" s="44" customFormat="1" ht="12.75">
      <c r="V1" s="43"/>
    </row>
    <row r="2" spans="1:22" s="44" customFormat="1" ht="12.75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43"/>
    </row>
    <row r="3" spans="1:22" s="44" customFormat="1" ht="12.75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43"/>
    </row>
    <row r="4" s="44" customFormat="1" ht="12.75">
      <c r="V4" s="43"/>
    </row>
    <row r="5" spans="1:57" s="30" customFormat="1" ht="23.25" customHeight="1">
      <c r="A5" s="80" t="s">
        <v>9</v>
      </c>
      <c r="B5" s="80" t="s">
        <v>10</v>
      </c>
      <c r="C5" s="80" t="s">
        <v>6</v>
      </c>
      <c r="D5" s="81" t="s">
        <v>6</v>
      </c>
      <c r="E5" s="80" t="s">
        <v>7</v>
      </c>
      <c r="F5" s="80" t="s">
        <v>39</v>
      </c>
      <c r="G5" s="81" t="s">
        <v>35</v>
      </c>
      <c r="H5" s="83" t="s">
        <v>21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34" t="s">
        <v>24</v>
      </c>
      <c r="U5" s="34" t="s">
        <v>25</v>
      </c>
      <c r="V5" s="34" t="s">
        <v>26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30" customFormat="1" ht="23.25" customHeight="1">
      <c r="A6" s="81"/>
      <c r="B6" s="81"/>
      <c r="C6" s="81"/>
      <c r="D6" s="82"/>
      <c r="E6" s="81"/>
      <c r="F6" s="81"/>
      <c r="G6" s="82"/>
      <c r="H6" s="35" t="s">
        <v>11</v>
      </c>
      <c r="I6" s="35" t="s">
        <v>12</v>
      </c>
      <c r="J6" s="35" t="s">
        <v>13</v>
      </c>
      <c r="K6" s="35" t="s">
        <v>14</v>
      </c>
      <c r="L6" s="35" t="s">
        <v>15</v>
      </c>
      <c r="M6" s="35" t="s">
        <v>16</v>
      </c>
      <c r="N6" s="35" t="s">
        <v>17</v>
      </c>
      <c r="O6" s="35" t="s">
        <v>18</v>
      </c>
      <c r="P6" s="35" t="s">
        <v>19</v>
      </c>
      <c r="Q6" s="35" t="s">
        <v>36</v>
      </c>
      <c r="R6" s="35" t="s">
        <v>37</v>
      </c>
      <c r="S6" s="35" t="s">
        <v>38</v>
      </c>
      <c r="T6" s="34" t="s">
        <v>22</v>
      </c>
      <c r="U6" s="34" t="s">
        <v>22</v>
      </c>
      <c r="V6" s="34" t="s">
        <v>23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22" s="44" customFormat="1" ht="29.25" customHeight="1">
      <c r="A7" s="75" t="s">
        <v>33</v>
      </c>
      <c r="B7" s="25" t="s">
        <v>0</v>
      </c>
      <c r="C7" s="37">
        <f>C17</f>
        <v>0</v>
      </c>
      <c r="D7" s="37">
        <f aca="true" t="shared" si="0" ref="D7:Q7">(D17)</f>
        <v>39419397</v>
      </c>
      <c r="E7" s="37">
        <f t="shared" si="0"/>
        <v>39419397</v>
      </c>
      <c r="F7" s="37">
        <f t="shared" si="0"/>
        <v>3635885.26</v>
      </c>
      <c r="G7" s="37">
        <f t="shared" si="0"/>
        <v>0</v>
      </c>
      <c r="H7" s="37">
        <f t="shared" si="0"/>
        <v>3635883.26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>(R17)</f>
        <v>0</v>
      </c>
      <c r="S7" s="37">
        <f>(S17)</f>
        <v>0</v>
      </c>
      <c r="T7" s="36">
        <f>SUM(H7:S7)</f>
        <v>3635883.26</v>
      </c>
      <c r="U7" s="37">
        <f>E7-T7</f>
        <v>35783513.74</v>
      </c>
      <c r="V7" s="38">
        <f aca="true" t="shared" si="1" ref="V7:V12">T7/E7</f>
        <v>0.09223589239581721</v>
      </c>
    </row>
    <row r="8" spans="1:22" s="44" customFormat="1" ht="29.25" customHeight="1">
      <c r="A8" s="75"/>
      <c r="B8" s="25" t="s">
        <v>1</v>
      </c>
      <c r="C8" s="37">
        <f>+C18</f>
        <v>0</v>
      </c>
      <c r="D8" s="37">
        <f>(D18)</f>
        <v>2958204</v>
      </c>
      <c r="E8" s="37">
        <f>(E18)</f>
        <v>2958204</v>
      </c>
      <c r="F8" s="37">
        <f>(F18)</f>
        <v>2238711</v>
      </c>
      <c r="G8" s="37">
        <f aca="true" t="shared" si="2" ref="G8:S8">(G18)</f>
        <v>0</v>
      </c>
      <c r="H8" s="37">
        <f t="shared" si="2"/>
        <v>247838.07</v>
      </c>
      <c r="I8" s="37">
        <f t="shared" si="2"/>
        <v>0</v>
      </c>
      <c r="J8" s="37">
        <f t="shared" si="2"/>
        <v>0</v>
      </c>
      <c r="K8" s="37">
        <f t="shared" si="2"/>
        <v>0</v>
      </c>
      <c r="L8" s="37">
        <f>(L18)</f>
        <v>0</v>
      </c>
      <c r="M8" s="37">
        <f t="shared" si="2"/>
        <v>0</v>
      </c>
      <c r="N8" s="37">
        <f t="shared" si="2"/>
        <v>0</v>
      </c>
      <c r="O8" s="37">
        <f t="shared" si="2"/>
        <v>0</v>
      </c>
      <c r="P8" s="37">
        <f t="shared" si="2"/>
        <v>0</v>
      </c>
      <c r="Q8" s="37">
        <f t="shared" si="2"/>
        <v>0</v>
      </c>
      <c r="R8" s="37">
        <f t="shared" si="2"/>
        <v>0</v>
      </c>
      <c r="S8" s="37">
        <f t="shared" si="2"/>
        <v>0</v>
      </c>
      <c r="T8" s="36">
        <f>SUM(H8:S8)</f>
        <v>247838.07</v>
      </c>
      <c r="U8" s="37">
        <f>E8-T8</f>
        <v>2710365.93</v>
      </c>
      <c r="V8" s="38">
        <f t="shared" si="1"/>
        <v>0.0837799117302255</v>
      </c>
    </row>
    <row r="9" spans="1:22" s="44" customFormat="1" ht="29.25" customHeight="1">
      <c r="A9" s="75"/>
      <c r="B9" s="25" t="s">
        <v>2</v>
      </c>
      <c r="C9" s="37">
        <f>+C19+C27+C44</f>
        <v>0</v>
      </c>
      <c r="D9" s="37">
        <f>(D19+D27+D44)</f>
        <v>26497294</v>
      </c>
      <c r="E9" s="37">
        <f aca="true" t="shared" si="3" ref="E9:S9">(E19+E27+E44)</f>
        <v>26660087</v>
      </c>
      <c r="F9" s="37">
        <f t="shared" si="3"/>
        <v>12582246.35</v>
      </c>
      <c r="G9" s="37">
        <f t="shared" si="3"/>
        <v>656355.27</v>
      </c>
      <c r="H9" s="37">
        <f t="shared" si="3"/>
        <v>547825.33</v>
      </c>
      <c r="I9" s="37">
        <f t="shared" si="3"/>
        <v>0</v>
      </c>
      <c r="J9" s="37">
        <f t="shared" si="3"/>
        <v>0</v>
      </c>
      <c r="K9" s="37">
        <f t="shared" si="3"/>
        <v>0</v>
      </c>
      <c r="L9" s="37">
        <f t="shared" si="3"/>
        <v>0</v>
      </c>
      <c r="M9" s="37">
        <f t="shared" si="3"/>
        <v>0</v>
      </c>
      <c r="N9" s="37">
        <f t="shared" si="3"/>
        <v>0</v>
      </c>
      <c r="O9" s="37">
        <f t="shared" si="3"/>
        <v>0</v>
      </c>
      <c r="P9" s="37">
        <f t="shared" si="3"/>
        <v>0</v>
      </c>
      <c r="Q9" s="37">
        <f t="shared" si="3"/>
        <v>0</v>
      </c>
      <c r="R9" s="37">
        <f t="shared" si="3"/>
        <v>0</v>
      </c>
      <c r="S9" s="37">
        <f t="shared" si="3"/>
        <v>0</v>
      </c>
      <c r="T9" s="36">
        <f>SUM(H9:S9)</f>
        <v>547825.33</v>
      </c>
      <c r="U9" s="37">
        <f>E9-T9</f>
        <v>26112261.67</v>
      </c>
      <c r="V9" s="38">
        <f t="shared" si="1"/>
        <v>0.02054851996544497</v>
      </c>
    </row>
    <row r="10" spans="1:22" s="44" customFormat="1" ht="29.25" customHeight="1">
      <c r="A10" s="75"/>
      <c r="B10" s="25" t="s">
        <v>3</v>
      </c>
      <c r="C10" s="37">
        <f>+C20+C28</f>
        <v>0</v>
      </c>
      <c r="D10" s="37">
        <f>(D20+D28)</f>
        <v>20000</v>
      </c>
      <c r="E10" s="37">
        <f aca="true" t="shared" si="4" ref="E10:S10">(E20+E28)</f>
        <v>20000</v>
      </c>
      <c r="F10" s="37">
        <f t="shared" si="4"/>
        <v>0</v>
      </c>
      <c r="G10" s="37">
        <f t="shared" si="4"/>
        <v>0</v>
      </c>
      <c r="H10" s="37">
        <f t="shared" si="4"/>
        <v>0</v>
      </c>
      <c r="I10" s="37">
        <f t="shared" si="4"/>
        <v>0</v>
      </c>
      <c r="J10" s="37">
        <f t="shared" si="4"/>
        <v>0</v>
      </c>
      <c r="K10" s="37">
        <f t="shared" si="4"/>
        <v>0</v>
      </c>
      <c r="L10" s="37">
        <f t="shared" si="4"/>
        <v>0</v>
      </c>
      <c r="M10" s="37">
        <f>(M20+M28)</f>
        <v>0</v>
      </c>
      <c r="N10" s="37">
        <f>(N20+N28)</f>
        <v>0</v>
      </c>
      <c r="O10" s="37">
        <f t="shared" si="4"/>
        <v>0</v>
      </c>
      <c r="P10" s="37">
        <f t="shared" si="4"/>
        <v>0</v>
      </c>
      <c r="Q10" s="37">
        <f t="shared" si="4"/>
        <v>0</v>
      </c>
      <c r="R10" s="37">
        <f t="shared" si="4"/>
        <v>0</v>
      </c>
      <c r="S10" s="37">
        <f t="shared" si="4"/>
        <v>0</v>
      </c>
      <c r="T10" s="36">
        <f>SUM(H10:S10)</f>
        <v>0</v>
      </c>
      <c r="U10" s="37">
        <f>E10-T10</f>
        <v>20000</v>
      </c>
      <c r="V10" s="38">
        <f t="shared" si="1"/>
        <v>0</v>
      </c>
    </row>
    <row r="11" spans="1:22" s="44" customFormat="1" ht="29.25" customHeight="1">
      <c r="A11" s="75"/>
      <c r="B11" s="25" t="s">
        <v>4</v>
      </c>
      <c r="C11" s="37">
        <f>+C21+C29+C37+C45</f>
        <v>0</v>
      </c>
      <c r="D11" s="37">
        <f>(D21+D29+D37+D45)</f>
        <v>0</v>
      </c>
      <c r="E11" s="37">
        <f aca="true" t="shared" si="5" ref="E11:S11">(E21+E29+E37+E45)</f>
        <v>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 t="shared" si="5"/>
        <v>0</v>
      </c>
      <c r="K11" s="37">
        <f t="shared" si="5"/>
        <v>0</v>
      </c>
      <c r="L11" s="37">
        <f>(L21+L29+L37+L45)</f>
        <v>0</v>
      </c>
      <c r="M11" s="37">
        <f t="shared" si="5"/>
        <v>0</v>
      </c>
      <c r="N11" s="37">
        <f t="shared" si="5"/>
        <v>0</v>
      </c>
      <c r="O11" s="37">
        <f t="shared" si="5"/>
        <v>0</v>
      </c>
      <c r="P11" s="37">
        <f t="shared" si="5"/>
        <v>0</v>
      </c>
      <c r="Q11" s="37">
        <f t="shared" si="5"/>
        <v>0</v>
      </c>
      <c r="R11" s="37">
        <f t="shared" si="5"/>
        <v>0</v>
      </c>
      <c r="S11" s="37">
        <f t="shared" si="5"/>
        <v>0</v>
      </c>
      <c r="T11" s="36">
        <f>SUM(H11:S11)</f>
        <v>0</v>
      </c>
      <c r="U11" s="37">
        <f>E11-T11</f>
        <v>0</v>
      </c>
      <c r="V11" s="38" t="e">
        <f t="shared" si="1"/>
        <v>#DIV/0!</v>
      </c>
    </row>
    <row r="12" spans="1:22" s="44" customFormat="1" ht="24.75" customHeight="1">
      <c r="A12" s="76" t="s">
        <v>34</v>
      </c>
      <c r="B12" s="76"/>
      <c r="C12" s="45">
        <f>SUM(C7:C11)</f>
        <v>0</v>
      </c>
      <c r="D12" s="45">
        <f>SUM(D7:D11)</f>
        <v>68894895</v>
      </c>
      <c r="E12" s="45">
        <f>SUM(E7:E11)</f>
        <v>69057688</v>
      </c>
      <c r="F12" s="45">
        <f aca="true" t="shared" si="6" ref="F12:U12">SUM(F7:F11)</f>
        <v>18456842.61</v>
      </c>
      <c r="G12" s="45">
        <f t="shared" si="6"/>
        <v>656355.27</v>
      </c>
      <c r="H12" s="45">
        <f t="shared" si="6"/>
        <v>4431546.659999999</v>
      </c>
      <c r="I12" s="45">
        <f t="shared" si="6"/>
        <v>0</v>
      </c>
      <c r="J12" s="45">
        <f t="shared" si="6"/>
        <v>0</v>
      </c>
      <c r="K12" s="45">
        <f t="shared" si="6"/>
        <v>0</v>
      </c>
      <c r="L12" s="45">
        <f t="shared" si="6"/>
        <v>0</v>
      </c>
      <c r="M12" s="45">
        <f t="shared" si="6"/>
        <v>0</v>
      </c>
      <c r="N12" s="45">
        <f t="shared" si="6"/>
        <v>0</v>
      </c>
      <c r="O12" s="45">
        <f t="shared" si="6"/>
        <v>0</v>
      </c>
      <c r="P12" s="45">
        <f t="shared" si="6"/>
        <v>0</v>
      </c>
      <c r="Q12" s="45">
        <f t="shared" si="6"/>
        <v>0</v>
      </c>
      <c r="R12" s="45">
        <f t="shared" si="6"/>
        <v>0</v>
      </c>
      <c r="S12" s="45">
        <f t="shared" si="6"/>
        <v>0</v>
      </c>
      <c r="T12" s="45">
        <f t="shared" si="6"/>
        <v>4431546.659999999</v>
      </c>
      <c r="U12" s="45">
        <f t="shared" si="6"/>
        <v>64626141.34</v>
      </c>
      <c r="V12" s="39">
        <f t="shared" si="1"/>
        <v>0.06417166268294414</v>
      </c>
    </row>
    <row r="15" spans="1:57" s="30" customFormat="1" ht="23.25" customHeight="1">
      <c r="A15" s="79" t="s">
        <v>9</v>
      </c>
      <c r="B15" s="79" t="s">
        <v>10</v>
      </c>
      <c r="C15" s="79" t="s">
        <v>6</v>
      </c>
      <c r="D15" s="77" t="s">
        <v>6</v>
      </c>
      <c r="E15" s="79" t="s">
        <v>7</v>
      </c>
      <c r="F15" s="79" t="s">
        <v>39</v>
      </c>
      <c r="G15" s="77" t="s">
        <v>35</v>
      </c>
      <c r="H15" s="92" t="s">
        <v>21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4"/>
      <c r="T15" s="52" t="s">
        <v>24</v>
      </c>
      <c r="U15" s="52" t="s">
        <v>25</v>
      </c>
      <c r="V15" s="52" t="s">
        <v>26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0" customFormat="1" ht="23.25" customHeight="1">
      <c r="A16" s="77"/>
      <c r="B16" s="77"/>
      <c r="C16" s="77"/>
      <c r="D16" s="78"/>
      <c r="E16" s="77"/>
      <c r="F16" s="77"/>
      <c r="G16" s="78"/>
      <c r="H16" s="53" t="s">
        <v>11</v>
      </c>
      <c r="I16" s="53" t="s">
        <v>12</v>
      </c>
      <c r="J16" s="53" t="s">
        <v>13</v>
      </c>
      <c r="K16" s="53" t="s">
        <v>14</v>
      </c>
      <c r="L16" s="53" t="s">
        <v>15</v>
      </c>
      <c r="M16" s="53" t="s">
        <v>16</v>
      </c>
      <c r="N16" s="53" t="s">
        <v>17</v>
      </c>
      <c r="O16" s="53" t="s">
        <v>18</v>
      </c>
      <c r="P16" s="53" t="s">
        <v>19</v>
      </c>
      <c r="Q16" s="53" t="s">
        <v>36</v>
      </c>
      <c r="R16" s="53" t="s">
        <v>37</v>
      </c>
      <c r="S16" s="53" t="s">
        <v>38</v>
      </c>
      <c r="T16" s="52" t="s">
        <v>22</v>
      </c>
      <c r="U16" s="52" t="s">
        <v>22</v>
      </c>
      <c r="V16" s="52" t="s">
        <v>23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22" ht="27" customHeight="1">
      <c r="A17" s="75" t="s">
        <v>30</v>
      </c>
      <c r="B17" s="25" t="s">
        <v>0</v>
      </c>
      <c r="C17" s="22">
        <v>0</v>
      </c>
      <c r="D17" s="22">
        <v>39419397</v>
      </c>
      <c r="E17" s="22">
        <v>39419397</v>
      </c>
      <c r="F17" s="22">
        <v>3635885.26</v>
      </c>
      <c r="G17" s="22"/>
      <c r="H17" s="22">
        <v>3635883.26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>SUM(H17:S17)</f>
        <v>3635883.26</v>
      </c>
      <c r="U17" s="22">
        <f>E17-T17</f>
        <v>35783513.74</v>
      </c>
      <c r="V17" s="38">
        <f aca="true" t="shared" si="7" ref="V17:V22">(T17*100)/E17/100</f>
        <v>0.09223589239581723</v>
      </c>
    </row>
    <row r="18" spans="1:22" ht="27" customHeight="1">
      <c r="A18" s="75"/>
      <c r="B18" s="25" t="s">
        <v>1</v>
      </c>
      <c r="C18" s="22">
        <v>0</v>
      </c>
      <c r="D18" s="22">
        <v>2958204</v>
      </c>
      <c r="E18" s="22">
        <v>2958204</v>
      </c>
      <c r="F18" s="22">
        <v>2238711</v>
      </c>
      <c r="G18" s="22"/>
      <c r="H18" s="22">
        <v>247838.07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>SUM(H18:S18)</f>
        <v>247838.07</v>
      </c>
      <c r="U18" s="22">
        <f>E18-T18</f>
        <v>2710365.93</v>
      </c>
      <c r="V18" s="38">
        <f t="shared" si="7"/>
        <v>0.0837799117302255</v>
      </c>
    </row>
    <row r="19" spans="1:22" ht="27" customHeight="1">
      <c r="A19" s="75"/>
      <c r="B19" s="25" t="s">
        <v>2</v>
      </c>
      <c r="C19" s="22">
        <v>0</v>
      </c>
      <c r="D19" s="22">
        <v>15772351</v>
      </c>
      <c r="E19" s="22">
        <v>15772351</v>
      </c>
      <c r="F19" s="22">
        <v>9813099.74</v>
      </c>
      <c r="G19" s="22"/>
      <c r="H19" s="22">
        <v>541825.33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>SUM(H19:S19)</f>
        <v>541825.33</v>
      </c>
      <c r="U19" s="22">
        <f>E19-T19</f>
        <v>15230525.67</v>
      </c>
      <c r="V19" s="38">
        <f t="shared" si="7"/>
        <v>0.03435285773186254</v>
      </c>
    </row>
    <row r="20" spans="1:22" ht="27" customHeight="1">
      <c r="A20" s="75"/>
      <c r="B20" s="25" t="s">
        <v>3</v>
      </c>
      <c r="C20" s="22">
        <v>0</v>
      </c>
      <c r="D20" s="22">
        <v>20000</v>
      </c>
      <c r="E20" s="22">
        <v>20000</v>
      </c>
      <c r="F20" s="22">
        <v>0</v>
      </c>
      <c r="G20" s="22"/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0</v>
      </c>
      <c r="U20" s="22">
        <f>E20-T20</f>
        <v>20000</v>
      </c>
      <c r="V20" s="38">
        <f t="shared" si="7"/>
        <v>0</v>
      </c>
    </row>
    <row r="21" spans="1:22" ht="27" customHeight="1">
      <c r="A21" s="75"/>
      <c r="B21" s="25" t="s">
        <v>4</v>
      </c>
      <c r="C21" s="22">
        <v>0</v>
      </c>
      <c r="D21" s="22">
        <v>0</v>
      </c>
      <c r="E21" s="22">
        <v>0</v>
      </c>
      <c r="F21" s="22">
        <v>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>SUM(H21:S21)</f>
        <v>0</v>
      </c>
      <c r="U21" s="22">
        <f>E21-T21</f>
        <v>0</v>
      </c>
      <c r="V21" s="38" t="e">
        <f t="shared" si="7"/>
        <v>#DIV/0!</v>
      </c>
    </row>
    <row r="22" spans="1:22" s="44" customFormat="1" ht="24.75" customHeight="1">
      <c r="A22" s="65" t="s">
        <v>20</v>
      </c>
      <c r="B22" s="65"/>
      <c r="C22" s="47">
        <v>0</v>
      </c>
      <c r="D22" s="46">
        <f>SUM(D17:D21)</f>
        <v>58169952</v>
      </c>
      <c r="E22" s="46">
        <f>SUM(E17:E21)</f>
        <v>58169952</v>
      </c>
      <c r="F22" s="46">
        <f aca="true" t="shared" si="8" ref="F22:T22">SUM(F17:F21)</f>
        <v>15687696</v>
      </c>
      <c r="G22" s="46">
        <f t="shared" si="8"/>
        <v>0</v>
      </c>
      <c r="H22" s="46">
        <f t="shared" si="8"/>
        <v>4425546.659999999</v>
      </c>
      <c r="I22" s="46">
        <f t="shared" si="8"/>
        <v>0</v>
      </c>
      <c r="J22" s="46">
        <f t="shared" si="8"/>
        <v>0</v>
      </c>
      <c r="K22" s="46">
        <f t="shared" si="8"/>
        <v>0</v>
      </c>
      <c r="L22" s="46">
        <f t="shared" si="8"/>
        <v>0</v>
      </c>
      <c r="M22" s="46">
        <f t="shared" si="8"/>
        <v>0</v>
      </c>
      <c r="N22" s="46">
        <f t="shared" si="8"/>
        <v>0</v>
      </c>
      <c r="O22" s="46">
        <f t="shared" si="8"/>
        <v>0</v>
      </c>
      <c r="P22" s="46">
        <f t="shared" si="8"/>
        <v>0</v>
      </c>
      <c r="Q22" s="46">
        <f t="shared" si="8"/>
        <v>0</v>
      </c>
      <c r="R22" s="46">
        <f t="shared" si="8"/>
        <v>0</v>
      </c>
      <c r="S22" s="46">
        <f t="shared" si="8"/>
        <v>0</v>
      </c>
      <c r="T22" s="46">
        <f t="shared" si="8"/>
        <v>4425546.659999999</v>
      </c>
      <c r="U22" s="46">
        <f>SUM(U17:U21)</f>
        <v>53744405.34</v>
      </c>
      <c r="V22" s="39">
        <f t="shared" si="7"/>
        <v>0.07607959965309924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0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0"/>
    </row>
    <row r="25" spans="1:57" s="30" customFormat="1" ht="23.25" customHeight="1">
      <c r="A25" s="70" t="s">
        <v>9</v>
      </c>
      <c r="B25" s="70" t="s">
        <v>10</v>
      </c>
      <c r="C25" s="70" t="s">
        <v>6</v>
      </c>
      <c r="D25" s="71" t="s">
        <v>6</v>
      </c>
      <c r="E25" s="70" t="s">
        <v>7</v>
      </c>
      <c r="F25" s="70" t="s">
        <v>39</v>
      </c>
      <c r="G25" s="71" t="s">
        <v>35</v>
      </c>
      <c r="H25" s="95" t="s">
        <v>21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54" t="s">
        <v>24</v>
      </c>
      <c r="U25" s="54" t="s">
        <v>25</v>
      </c>
      <c r="V25" s="54" t="s">
        <v>26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0" customFormat="1" ht="23.25" customHeight="1">
      <c r="A26" s="71"/>
      <c r="B26" s="71"/>
      <c r="C26" s="71"/>
      <c r="D26" s="74"/>
      <c r="E26" s="71"/>
      <c r="F26" s="71"/>
      <c r="G26" s="74"/>
      <c r="H26" s="55" t="s">
        <v>11</v>
      </c>
      <c r="I26" s="55" t="s">
        <v>12</v>
      </c>
      <c r="J26" s="55" t="s">
        <v>13</v>
      </c>
      <c r="K26" s="55" t="s">
        <v>14</v>
      </c>
      <c r="L26" s="55" t="s">
        <v>15</v>
      </c>
      <c r="M26" s="55" t="s">
        <v>16</v>
      </c>
      <c r="N26" s="55" t="s">
        <v>17</v>
      </c>
      <c r="O26" s="55" t="s">
        <v>18</v>
      </c>
      <c r="P26" s="55" t="s">
        <v>19</v>
      </c>
      <c r="Q26" s="55" t="s">
        <v>36</v>
      </c>
      <c r="R26" s="55" t="s">
        <v>37</v>
      </c>
      <c r="S26" s="55" t="s">
        <v>38</v>
      </c>
      <c r="T26" s="54" t="s">
        <v>22</v>
      </c>
      <c r="U26" s="54" t="s">
        <v>22</v>
      </c>
      <c r="V26" s="54" t="s">
        <v>23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22" ht="27" customHeight="1">
      <c r="A27" s="72" t="s">
        <v>31</v>
      </c>
      <c r="B27" s="25" t="s">
        <v>2</v>
      </c>
      <c r="C27" s="22">
        <v>0</v>
      </c>
      <c r="D27" s="22">
        <v>10724943</v>
      </c>
      <c r="E27" s="22">
        <v>10724943</v>
      </c>
      <c r="F27" s="22">
        <v>2769146.61</v>
      </c>
      <c r="G27" s="22"/>
      <c r="H27" s="22">
        <v>6000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>SUM(H27:S27)</f>
        <v>6000</v>
      </c>
      <c r="U27" s="22">
        <f>E27-T27</f>
        <v>10718943</v>
      </c>
      <c r="V27" s="50">
        <f>(T27*100)/E27</f>
        <v>0.05594435327068871</v>
      </c>
    </row>
    <row r="28" spans="1:22" ht="27" customHeight="1">
      <c r="A28" s="73"/>
      <c r="B28" s="25" t="s">
        <v>3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50">
        <v>0</v>
      </c>
    </row>
    <row r="29" spans="1:22" ht="27" customHeight="1">
      <c r="A29" s="73"/>
      <c r="B29" s="25" t="s">
        <v>4</v>
      </c>
      <c r="C29" s="22">
        <v>0</v>
      </c>
      <c r="D29" s="22">
        <v>0</v>
      </c>
      <c r="E29" s="22">
        <v>0</v>
      </c>
      <c r="F29" s="22">
        <v>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0</v>
      </c>
      <c r="U29" s="22">
        <f>E29-T29</f>
        <v>0</v>
      </c>
      <c r="V29" s="50">
        <v>0</v>
      </c>
    </row>
    <row r="30" spans="1:22" s="44" customFormat="1" ht="28.5" customHeight="1">
      <c r="A30" s="65" t="s">
        <v>27</v>
      </c>
      <c r="B30" s="65"/>
      <c r="C30" s="37">
        <v>0</v>
      </c>
      <c r="D30" s="46">
        <f>SUM(D27:D29)</f>
        <v>10724943</v>
      </c>
      <c r="E30" s="46">
        <f>SUM(E27:E29)</f>
        <v>10724943</v>
      </c>
      <c r="F30" s="46">
        <f aca="true" t="shared" si="9" ref="F30:U30">SUM(F27:F29)</f>
        <v>2769146.61</v>
      </c>
      <c r="G30" s="46">
        <f t="shared" si="9"/>
        <v>0</v>
      </c>
      <c r="H30" s="46">
        <f t="shared" si="9"/>
        <v>6000</v>
      </c>
      <c r="I30" s="46">
        <f t="shared" si="9"/>
        <v>0</v>
      </c>
      <c r="J30" s="46">
        <f t="shared" si="9"/>
        <v>0</v>
      </c>
      <c r="K30" s="46">
        <f t="shared" si="9"/>
        <v>0</v>
      </c>
      <c r="L30" s="46">
        <f t="shared" si="9"/>
        <v>0</v>
      </c>
      <c r="M30" s="46">
        <f t="shared" si="9"/>
        <v>0</v>
      </c>
      <c r="N30" s="46">
        <f t="shared" si="9"/>
        <v>0</v>
      </c>
      <c r="O30" s="46">
        <f t="shared" si="9"/>
        <v>0</v>
      </c>
      <c r="P30" s="46">
        <f t="shared" si="9"/>
        <v>0</v>
      </c>
      <c r="Q30" s="46">
        <f t="shared" si="9"/>
        <v>0</v>
      </c>
      <c r="R30" s="46">
        <f t="shared" si="9"/>
        <v>0</v>
      </c>
      <c r="S30" s="46">
        <f t="shared" si="9"/>
        <v>0</v>
      </c>
      <c r="T30" s="46">
        <f t="shared" si="9"/>
        <v>6000</v>
      </c>
      <c r="U30" s="46">
        <f t="shared" si="9"/>
        <v>10718943</v>
      </c>
      <c r="V30" s="51">
        <f>(T30*100)/E30</f>
        <v>0.05594435327068871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1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1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1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1"/>
    </row>
    <row r="35" spans="1:57" s="30" customFormat="1" ht="23.25" customHeight="1">
      <c r="A35" s="66" t="s">
        <v>9</v>
      </c>
      <c r="B35" s="66" t="s">
        <v>10</v>
      </c>
      <c r="C35" s="66" t="s">
        <v>6</v>
      </c>
      <c r="D35" s="67" t="s">
        <v>6</v>
      </c>
      <c r="E35" s="66" t="s">
        <v>7</v>
      </c>
      <c r="F35" s="66" t="s">
        <v>39</v>
      </c>
      <c r="G35" s="67" t="s">
        <v>35</v>
      </c>
      <c r="H35" s="86" t="s">
        <v>21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T35" s="56" t="s">
        <v>24</v>
      </c>
      <c r="U35" s="56" t="s">
        <v>25</v>
      </c>
      <c r="V35" s="56" t="s">
        <v>26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0" customFormat="1" ht="23.25" customHeight="1">
      <c r="A36" s="67"/>
      <c r="B36" s="67"/>
      <c r="C36" s="67"/>
      <c r="D36" s="69"/>
      <c r="E36" s="67"/>
      <c r="F36" s="67"/>
      <c r="G36" s="69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22" ht="27" customHeight="1">
      <c r="A37" s="26" t="s">
        <v>5</v>
      </c>
      <c r="B37" s="25" t="s">
        <v>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>SUM(H37:S37)</f>
        <v>0</v>
      </c>
      <c r="U37" s="22">
        <f>E37-T37</f>
        <v>0</v>
      </c>
      <c r="V37" s="38">
        <v>0</v>
      </c>
    </row>
    <row r="38" spans="1:22" s="48" customFormat="1" ht="28.5" customHeight="1">
      <c r="A38" s="65" t="s">
        <v>28</v>
      </c>
      <c r="B38" s="65"/>
      <c r="C38" s="47">
        <v>0</v>
      </c>
      <c r="D38" s="47"/>
      <c r="E38" s="46">
        <f>SUM(E37)</f>
        <v>0</v>
      </c>
      <c r="F38" s="46">
        <f aca="true" t="shared" si="10" ref="F38:U38">SUM(F37)</f>
        <v>0</v>
      </c>
      <c r="G38" s="46">
        <f t="shared" si="10"/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  <c r="M38" s="46">
        <f t="shared" si="10"/>
        <v>0</v>
      </c>
      <c r="N38" s="46">
        <f t="shared" si="10"/>
        <v>0</v>
      </c>
      <c r="O38" s="46">
        <f t="shared" si="10"/>
        <v>0</v>
      </c>
      <c r="P38" s="46">
        <f t="shared" si="10"/>
        <v>0</v>
      </c>
      <c r="Q38" s="46">
        <f t="shared" si="10"/>
        <v>0</v>
      </c>
      <c r="R38" s="46">
        <f t="shared" si="10"/>
        <v>0</v>
      </c>
      <c r="S38" s="46">
        <f t="shared" si="10"/>
        <v>0</v>
      </c>
      <c r="T38" s="46">
        <f t="shared" si="10"/>
        <v>0</v>
      </c>
      <c r="U38" s="46">
        <f t="shared" si="10"/>
        <v>0</v>
      </c>
      <c r="V38" s="39">
        <v>0</v>
      </c>
    </row>
    <row r="39" spans="1:22" ht="28.5" customHeight="1">
      <c r="A39" s="23"/>
      <c r="B39" s="23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1"/>
    </row>
    <row r="40" spans="1:22" ht="28.5" customHeight="1">
      <c r="A40" s="23"/>
      <c r="B40" s="23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1"/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1"/>
    </row>
    <row r="42" spans="1:57" s="30" customFormat="1" ht="23.25" customHeight="1">
      <c r="A42" s="68" t="s">
        <v>9</v>
      </c>
      <c r="B42" s="68" t="s">
        <v>10</v>
      </c>
      <c r="C42" s="68" t="s">
        <v>6</v>
      </c>
      <c r="D42" s="60" t="s">
        <v>6</v>
      </c>
      <c r="E42" s="68" t="s">
        <v>7</v>
      </c>
      <c r="F42" s="68" t="s">
        <v>39</v>
      </c>
      <c r="G42" s="60" t="s">
        <v>35</v>
      </c>
      <c r="H42" s="89" t="s">
        <v>21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58" t="s">
        <v>24</v>
      </c>
      <c r="U42" s="58" t="s">
        <v>25</v>
      </c>
      <c r="V42" s="58" t="s">
        <v>26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s="30" customFormat="1" ht="23.25" customHeight="1">
      <c r="A43" s="60"/>
      <c r="B43" s="60"/>
      <c r="C43" s="60"/>
      <c r="D43" s="61"/>
      <c r="E43" s="60"/>
      <c r="F43" s="60"/>
      <c r="G43" s="61"/>
      <c r="H43" s="59" t="s">
        <v>11</v>
      </c>
      <c r="I43" s="59" t="s">
        <v>12</v>
      </c>
      <c r="J43" s="59" t="s">
        <v>13</v>
      </c>
      <c r="K43" s="59" t="s">
        <v>14</v>
      </c>
      <c r="L43" s="59" t="s">
        <v>15</v>
      </c>
      <c r="M43" s="59" t="s">
        <v>16</v>
      </c>
      <c r="N43" s="59" t="s">
        <v>17</v>
      </c>
      <c r="O43" s="59" t="s">
        <v>18</v>
      </c>
      <c r="P43" s="59" t="s">
        <v>19</v>
      </c>
      <c r="Q43" s="59" t="s">
        <v>36</v>
      </c>
      <c r="R43" s="59" t="s">
        <v>37</v>
      </c>
      <c r="S43" s="59" t="s">
        <v>38</v>
      </c>
      <c r="T43" s="58" t="s">
        <v>22</v>
      </c>
      <c r="U43" s="58" t="s">
        <v>22</v>
      </c>
      <c r="V43" s="58" t="s">
        <v>23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22" ht="27" customHeight="1">
      <c r="A44" s="63" t="s">
        <v>32</v>
      </c>
      <c r="B44" s="25" t="s">
        <v>2</v>
      </c>
      <c r="C44" s="22">
        <v>0</v>
      </c>
      <c r="D44" s="22">
        <v>0</v>
      </c>
      <c r="E44" s="22">
        <v>162793</v>
      </c>
      <c r="F44" s="22">
        <v>0</v>
      </c>
      <c r="G44" s="22">
        <v>656355.27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>SUM(H44:S44)</f>
        <v>0</v>
      </c>
      <c r="U44" s="22">
        <f>E44-T44</f>
        <v>162793</v>
      </c>
      <c r="V44" s="38">
        <f>(T44*100)/E44/100</f>
        <v>0</v>
      </c>
    </row>
    <row r="45" spans="1:22" ht="27" customHeight="1">
      <c r="A45" s="64"/>
      <c r="B45" s="27" t="s">
        <v>4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2">
        <f>SUM(H45:S45)</f>
        <v>0</v>
      </c>
      <c r="U45" s="22">
        <f>E45-T45</f>
        <v>0</v>
      </c>
      <c r="V45" s="49" t="e">
        <f>(T45*100)/E45</f>
        <v>#DIV/0!</v>
      </c>
    </row>
    <row r="46" spans="1:22" s="44" customFormat="1" ht="27.75" customHeight="1">
      <c r="A46" s="65" t="s">
        <v>29</v>
      </c>
      <c r="B46" s="65"/>
      <c r="C46" s="37">
        <v>0</v>
      </c>
      <c r="D46" s="37">
        <f>SUM(D44:D45)</f>
        <v>0</v>
      </c>
      <c r="E46" s="46">
        <f>SUM(E44:E45)</f>
        <v>162793</v>
      </c>
      <c r="F46" s="46">
        <f aca="true" t="shared" si="11" ref="F46:U46">SUM(F44:F45)</f>
        <v>0</v>
      </c>
      <c r="G46" s="46">
        <f t="shared" si="11"/>
        <v>656355.27</v>
      </c>
      <c r="H46" s="46">
        <f t="shared" si="11"/>
        <v>0</v>
      </c>
      <c r="I46" s="46">
        <f t="shared" si="11"/>
        <v>0</v>
      </c>
      <c r="J46" s="46">
        <f t="shared" si="11"/>
        <v>0</v>
      </c>
      <c r="K46" s="46">
        <f t="shared" si="11"/>
        <v>0</v>
      </c>
      <c r="L46" s="46">
        <f t="shared" si="11"/>
        <v>0</v>
      </c>
      <c r="M46" s="46">
        <f t="shared" si="11"/>
        <v>0</v>
      </c>
      <c r="N46" s="46">
        <f t="shared" si="11"/>
        <v>0</v>
      </c>
      <c r="O46" s="46">
        <f t="shared" si="11"/>
        <v>0</v>
      </c>
      <c r="P46" s="46">
        <f t="shared" si="11"/>
        <v>0</v>
      </c>
      <c r="Q46" s="46">
        <f t="shared" si="11"/>
        <v>0</v>
      </c>
      <c r="R46" s="46">
        <f t="shared" si="11"/>
        <v>0</v>
      </c>
      <c r="S46" s="46">
        <f t="shared" si="11"/>
        <v>0</v>
      </c>
      <c r="T46" s="46">
        <f t="shared" si="11"/>
        <v>0</v>
      </c>
      <c r="U46" s="46">
        <f t="shared" si="11"/>
        <v>162793</v>
      </c>
      <c r="V46" s="39">
        <f>(T46*100)/E46/100</f>
        <v>0</v>
      </c>
    </row>
    <row r="56" ht="12.75">
      <c r="V56" s="42"/>
    </row>
  </sheetData>
  <sheetProtection/>
  <mergeCells count="51">
    <mergeCell ref="H35:S35"/>
    <mergeCell ref="H42:S42"/>
    <mergeCell ref="H15:S15"/>
    <mergeCell ref="H25:S25"/>
    <mergeCell ref="G15:G16"/>
    <mergeCell ref="G25:G26"/>
    <mergeCell ref="G42:G43"/>
    <mergeCell ref="A5:A6"/>
    <mergeCell ref="B5:B6"/>
    <mergeCell ref="C5:C6"/>
    <mergeCell ref="E5:E6"/>
    <mergeCell ref="G5:G6"/>
    <mergeCell ref="H5:S5"/>
    <mergeCell ref="F5:F6"/>
    <mergeCell ref="D5:D6"/>
    <mergeCell ref="A17:A21"/>
    <mergeCell ref="F15:F16"/>
    <mergeCell ref="E15:E16"/>
    <mergeCell ref="C15:C16"/>
    <mergeCell ref="B15:B16"/>
    <mergeCell ref="A15:A16"/>
    <mergeCell ref="E35:E36"/>
    <mergeCell ref="D25:D26"/>
    <mergeCell ref="A7:A11"/>
    <mergeCell ref="A12:B12"/>
    <mergeCell ref="A25:A26"/>
    <mergeCell ref="B25:B26"/>
    <mergeCell ref="C25:C26"/>
    <mergeCell ref="E25:E26"/>
    <mergeCell ref="D15:D16"/>
    <mergeCell ref="A22:B22"/>
    <mergeCell ref="E42:E43"/>
    <mergeCell ref="F42:F43"/>
    <mergeCell ref="D35:D36"/>
    <mergeCell ref="F25:F26"/>
    <mergeCell ref="G35:G36"/>
    <mergeCell ref="A27:A29"/>
    <mergeCell ref="A30:B30"/>
    <mergeCell ref="A35:A36"/>
    <mergeCell ref="B35:B36"/>
    <mergeCell ref="C35:C36"/>
    <mergeCell ref="D42:D43"/>
    <mergeCell ref="A2:U2"/>
    <mergeCell ref="A3:U3"/>
    <mergeCell ref="A44:A45"/>
    <mergeCell ref="A46:B46"/>
    <mergeCell ref="F35:F36"/>
    <mergeCell ref="A38:B38"/>
    <mergeCell ref="A42:A43"/>
    <mergeCell ref="B42:B43"/>
    <mergeCell ref="C42:C4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01" t="s">
        <v>9</v>
      </c>
      <c r="B3" s="98" t="s">
        <v>10</v>
      </c>
      <c r="C3" s="101" t="s">
        <v>6</v>
      </c>
      <c r="D3" s="101" t="s">
        <v>7</v>
      </c>
      <c r="E3" s="101" t="s">
        <v>8</v>
      </c>
      <c r="F3" s="98" t="s">
        <v>21</v>
      </c>
      <c r="G3" s="98"/>
      <c r="H3" s="98"/>
      <c r="I3" s="98"/>
      <c r="J3" s="98"/>
      <c r="K3" s="98"/>
      <c r="L3" s="98"/>
      <c r="M3" s="98"/>
      <c r="N3" s="98"/>
      <c r="O3" s="9" t="s">
        <v>24</v>
      </c>
      <c r="P3" s="9" t="s">
        <v>25</v>
      </c>
      <c r="Q3" s="9" t="s">
        <v>26</v>
      </c>
    </row>
    <row r="4" spans="1:17" ht="12.75">
      <c r="A4" s="101"/>
      <c r="B4" s="98"/>
      <c r="C4" s="101"/>
      <c r="D4" s="101"/>
      <c r="E4" s="101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99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1" t="e">
        <f>O5/$D$5</f>
        <v>#DIV/0!</v>
      </c>
    </row>
    <row r="6" spans="1:17" ht="27" customHeight="1">
      <c r="A6" s="99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1" t="e">
        <f>O6/$D$5</f>
        <v>#DIV/0!</v>
      </c>
    </row>
    <row r="7" spans="1:17" ht="27" customHeight="1">
      <c r="A7" s="99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1" t="e">
        <f>O7/$D$5</f>
        <v>#DIV/0!</v>
      </c>
    </row>
    <row r="8" spans="1:17" ht="27" customHeight="1">
      <c r="A8" s="99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1" t="e">
        <f>O8/$D$5</f>
        <v>#DIV/0!</v>
      </c>
    </row>
    <row r="9" spans="1:17" ht="27" customHeight="1">
      <c r="A9" s="99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1" t="e">
        <f>O9/$D$5</f>
        <v>#DIV/0!</v>
      </c>
    </row>
    <row r="10" spans="1:17" ht="12.75">
      <c r="A10" s="100" t="s">
        <v>34</v>
      </c>
      <c r="B10" s="100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3" t="e">
        <f>O10/$D$10</f>
        <v>#DIV/0!</v>
      </c>
    </row>
    <row r="16" spans="1:17" ht="12.75">
      <c r="A16" s="102" t="s">
        <v>9</v>
      </c>
      <c r="B16" s="103" t="s">
        <v>10</v>
      </c>
      <c r="C16" s="102" t="s">
        <v>6</v>
      </c>
      <c r="D16" s="102" t="s">
        <v>7</v>
      </c>
      <c r="E16" s="102" t="s">
        <v>8</v>
      </c>
      <c r="F16" s="103" t="s">
        <v>21</v>
      </c>
      <c r="G16" s="103"/>
      <c r="H16" s="103"/>
      <c r="I16" s="103"/>
      <c r="J16" s="103"/>
      <c r="K16" s="103"/>
      <c r="L16" s="103"/>
      <c r="M16" s="103"/>
      <c r="N16" s="103"/>
      <c r="O16" s="6" t="s">
        <v>24</v>
      </c>
      <c r="P16" s="6" t="s">
        <v>25</v>
      </c>
      <c r="Q16" s="6" t="s">
        <v>26</v>
      </c>
    </row>
    <row r="17" spans="1:17" ht="12.75">
      <c r="A17" s="102"/>
      <c r="B17" s="103"/>
      <c r="C17" s="102"/>
      <c r="D17" s="102"/>
      <c r="E17" s="102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99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1" t="e">
        <f aca="true" t="shared" si="5" ref="Q18:Q23">O18/$D$10</f>
        <v>#DIV/0!</v>
      </c>
    </row>
    <row r="19" spans="1:17" ht="27" customHeight="1">
      <c r="A19" s="99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1" t="e">
        <f t="shared" si="5"/>
        <v>#DIV/0!</v>
      </c>
    </row>
    <row r="20" spans="1:17" ht="27" customHeight="1">
      <c r="A20" s="99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1" t="e">
        <f t="shared" si="5"/>
        <v>#DIV/0!</v>
      </c>
    </row>
    <row r="21" spans="1:17" ht="27" customHeight="1">
      <c r="A21" s="99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1" t="e">
        <f t="shared" si="5"/>
        <v>#DIV/0!</v>
      </c>
    </row>
    <row r="22" spans="1:17" ht="27" customHeight="1">
      <c r="A22" s="99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1" t="e">
        <f t="shared" si="5"/>
        <v>#DIV/0!</v>
      </c>
    </row>
    <row r="23" spans="1:17" ht="12.75">
      <c r="A23" s="100" t="s">
        <v>20</v>
      </c>
      <c r="B23" s="100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3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02" t="s">
        <v>9</v>
      </c>
      <c r="B28" s="103" t="s">
        <v>10</v>
      </c>
      <c r="C28" s="102" t="s">
        <v>6</v>
      </c>
      <c r="D28" s="102" t="s">
        <v>7</v>
      </c>
      <c r="E28" s="102" t="s">
        <v>8</v>
      </c>
      <c r="F28" s="103" t="s">
        <v>21</v>
      </c>
      <c r="G28" s="103"/>
      <c r="H28" s="103"/>
      <c r="I28" s="103"/>
      <c r="J28" s="103"/>
      <c r="K28" s="103"/>
      <c r="L28" s="103"/>
      <c r="M28" s="103"/>
      <c r="N28" s="103"/>
      <c r="O28" s="6" t="s">
        <v>24</v>
      </c>
      <c r="P28" s="6" t="s">
        <v>25</v>
      </c>
      <c r="Q28" s="6" t="s">
        <v>26</v>
      </c>
    </row>
    <row r="29" spans="1:17" ht="12.75">
      <c r="A29" s="102"/>
      <c r="B29" s="103"/>
      <c r="C29" s="102"/>
      <c r="D29" s="102"/>
      <c r="E29" s="102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99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1" t="e">
        <f>O30/$D$10</f>
        <v>#DIV/0!</v>
      </c>
    </row>
    <row r="31" spans="1:17" ht="27" customHeight="1">
      <c r="A31" s="99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1" t="e">
        <f>O31/$D$10</f>
        <v>#DIV/0!</v>
      </c>
    </row>
    <row r="32" spans="1:17" ht="27" customHeight="1">
      <c r="A32" s="99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1" t="e">
        <f>O32/$D$10</f>
        <v>#DIV/0!</v>
      </c>
    </row>
    <row r="33" spans="1:17" ht="12.75">
      <c r="A33" s="100" t="s">
        <v>27</v>
      </c>
      <c r="B33" s="100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2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02" t="s">
        <v>9</v>
      </c>
      <c r="B39" s="103" t="s">
        <v>10</v>
      </c>
      <c r="C39" s="102" t="s">
        <v>6</v>
      </c>
      <c r="D39" s="102" t="s">
        <v>7</v>
      </c>
      <c r="E39" s="102" t="s">
        <v>8</v>
      </c>
      <c r="F39" s="103" t="s">
        <v>21</v>
      </c>
      <c r="G39" s="103"/>
      <c r="H39" s="103"/>
      <c r="I39" s="103"/>
      <c r="J39" s="103"/>
      <c r="K39" s="103"/>
      <c r="L39" s="103"/>
      <c r="M39" s="103"/>
      <c r="N39" s="103"/>
      <c r="O39" s="6" t="s">
        <v>24</v>
      </c>
      <c r="P39" s="6" t="s">
        <v>25</v>
      </c>
      <c r="Q39" s="6" t="s">
        <v>26</v>
      </c>
    </row>
    <row r="40" spans="1:17" ht="12.75">
      <c r="A40" s="102"/>
      <c r="B40" s="103"/>
      <c r="C40" s="102"/>
      <c r="D40" s="102"/>
      <c r="E40" s="102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99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1">
        <v>0</v>
      </c>
    </row>
    <row r="42" spans="1:17" ht="27" customHeight="1">
      <c r="A42" s="99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1">
        <v>0</v>
      </c>
    </row>
    <row r="43" spans="1:17" ht="12.75">
      <c r="A43" s="100" t="s">
        <v>29</v>
      </c>
      <c r="B43" s="100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2">
        <v>0</v>
      </c>
    </row>
  </sheetData>
  <sheetProtection/>
  <mergeCells count="32">
    <mergeCell ref="F16:N16"/>
    <mergeCell ref="A16:A17"/>
    <mergeCell ref="B16:B17"/>
    <mergeCell ref="C16:C17"/>
    <mergeCell ref="D16:D17"/>
    <mergeCell ref="E16:E17"/>
    <mergeCell ref="A23:B23"/>
    <mergeCell ref="A18:A22"/>
    <mergeCell ref="A30:A32"/>
    <mergeCell ref="A41:A42"/>
    <mergeCell ref="A28:A29"/>
    <mergeCell ref="B28:B29"/>
    <mergeCell ref="A33:B33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2019-10-09T16:16:27Z</cp:lastPrinted>
  <dcterms:created xsi:type="dcterms:W3CDTF">2017-10-04T17:44:13Z</dcterms:created>
  <dcterms:modified xsi:type="dcterms:W3CDTF">2020-02-06T14:43:24Z</dcterms:modified>
  <cp:category/>
  <cp:version/>
  <cp:contentType/>
  <cp:contentStatus/>
</cp:coreProperties>
</file>